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obecne" sheetId="1" r:id="rId1"/>
    <sheet name="Rekapitulace" sheetId="2" r:id="rId2"/>
    <sheet name="101" sheetId="3" r:id="rId3"/>
    <sheet name="102" sheetId="4" r:id="rId4"/>
  </sheets>
  <definedNames/>
  <calcPr fullCalcOnLoad="1"/>
</workbook>
</file>

<file path=xl/sharedStrings.xml><?xml version="1.0" encoding="utf-8"?>
<sst xmlns="http://schemas.openxmlformats.org/spreadsheetml/2006/main" count="264" uniqueCount="111">
  <si>
    <t>Soupis objektů s DPH</t>
  </si>
  <si>
    <t>Stavba: 16-187 - OPRAVA MÍSTNÍ KOMUNIKACE č. 02, RAKOUSY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</si>
  <si>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</si>
  <si>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</si>
  <si>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</si>
  <si>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</si>
  <si>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</si>
  <si>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</si>
  <si>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</si>
  <si>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</si>
  <si>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</si>
  <si>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</si>
  <si>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</si>
  <si>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</si>
  <si>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16-187</t>
  </si>
  <si>
    <t>OPRAVA MÍSTNÍ KOMUNIKACE č. 02, RAKOUSY</t>
  </si>
  <si>
    <t>O</t>
  </si>
  <si>
    <t>Rozpočet:</t>
  </si>
  <si>
    <t>0,00</t>
  </si>
  <si>
    <t>15,00</t>
  </si>
  <si>
    <t>21,00</t>
  </si>
  <si>
    <t>2</t>
  </si>
  <si>
    <t>3</t>
  </si>
  <si>
    <t>101</t>
  </si>
  <si>
    <t>OPRAVA KOMUNIKACE ÚSEK KM 0,000-KM 0,858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</si>
  <si>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</si>
  <si>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</si>
  <si>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</si>
  <si>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</si>
  <si>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</si>
  <si>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</si>
  <si>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</si>
  <si>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</si>
  <si>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</si>
  <si>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</si>
  <si>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</si>
  <si>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</si>
  <si>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</si>
  <si>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</si>
  <si>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</si>
  <si>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</si>
  <si>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</si>
  <si>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</si>
  <si>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Zemní práce</t>
  </si>
  <si>
    <t>P</t>
  </si>
  <si>
    <t>11360</t>
  </si>
  <si>
    <t/>
  </si>
  <si>
    <t>ROZRYTÍ VOZOVKY</t>
  </si>
  <si>
    <t>M2</t>
  </si>
  <si>
    <t>PP</t>
  </si>
  <si>
    <t>v tl. 80mm, narušení a rozrytí vozovky z penetračního makadamu a přeprofilování</t>
  </si>
  <si>
    <t>VV</t>
  </si>
  <si>
    <t>12922</t>
  </si>
  <si>
    <t>ČIŠTĚNÍ KRAJNIC OD NÁNOSU TL. DO 100MM</t>
  </si>
  <si>
    <t>858,0*2*0,25=429,0000 [A]</t>
  </si>
  <si>
    <t>18110</t>
  </si>
  <si>
    <t>ÚPRAVA PLÁNĚ SE ZHUTNĚNÍM V HORNINĚ TŘ. I</t>
  </si>
  <si>
    <t>hutnění stáv. podkladů vozovky po rozrytí</t>
  </si>
  <si>
    <t>Komunikace</t>
  </si>
  <si>
    <t>56330</t>
  </si>
  <si>
    <t>VOZOVKOVÉ VRSTVY ZE ŠTĚRKODRTI</t>
  </si>
  <si>
    <t>M3</t>
  </si>
  <si>
    <t>16/32 ŠDa - doplnění podkladních vrstev</t>
  </si>
  <si>
    <t>2785,0*v průměrné tl. 0,05=139,2500 [A]</t>
  </si>
  <si>
    <t>564611</t>
  </si>
  <si>
    <t>VOZOVKOVÉ VRSTVY Z PENETRAČNÍHO MAKADAMU JEMNÉHO TL. 50MM</t>
  </si>
  <si>
    <t>572541</t>
  </si>
  <si>
    <t>a</t>
  </si>
  <si>
    <t>JEDNOVRSTVÝ ASFALTOVÝ NÁTĚR DO 2,0KG/M2 S DVOJITÝM PODRCENÍM</t>
  </si>
  <si>
    <t>uzavírací nátěr asfaltový se zadrcením, 1,8kg/m2</t>
  </si>
  <si>
    <t>7</t>
  </si>
  <si>
    <t>b</t>
  </si>
  <si>
    <t>uzavírací nátěr asfaltový se zadrcením, 2,0kg/m2</t>
  </si>
  <si>
    <t>102</t>
  </si>
  <si>
    <t>OPRAVA KOMUNIKACE ÚSEK KM 0,858-KM 1,428</t>
  </si>
  <si>
    <t>12911</t>
  </si>
  <si>
    <t>ČIŠTĚNÍ VOZOVEK OD NÁNOSU</t>
  </si>
  <si>
    <t>umytím a zametením</t>
  </si>
  <si>
    <t>570,0*2*0,25=285,0000 [A]</t>
  </si>
  <si>
    <t>56960</t>
  </si>
  <si>
    <t>ZPEVNĚNÍ KRAJNIC Z RECYKLOVANÉHO MATERIÁLU</t>
  </si>
  <si>
    <t>živičný recyklát nakupovaný</t>
  </si>
  <si>
    <t>(570,0*2*0,25)*průřez0,05=14,2500 [A]</t>
  </si>
  <si>
    <t>572213</t>
  </si>
  <si>
    <t>SPOJOVACÍ POSTŘIK Z EMULZE DO 0,5KG/M2</t>
  </si>
  <si>
    <t>574A01</t>
  </si>
  <si>
    <t>A</t>
  </si>
  <si>
    <t>ASFALTOVÝ BETON PRO OBRUSNÉ VRSTVY ACO 8</t>
  </si>
  <si>
    <t>vyrovnávka + kryt tl. 40mm</t>
  </si>
  <si>
    <t>2013m2*prům.tl. 0,06=120,7800 [A]</t>
  </si>
  <si>
    <t>B</t>
  </si>
  <si>
    <t>rezerva vyrovnávky - provádět pouze na přímý příkaz TDI</t>
  </si>
  <si>
    <t>Podmínky nabídky</t>
  </si>
  <si>
    <t>Položkový soupis prací je zpracován dle třídníku OTSKP-SPK: Oborový třídník stavebních konstrukcí a prací staveb pozemních komunikací, aktuální vydání OTSKP-SPK bylo schváleno Centrální komisí MD ČR dne 19.4.2016</t>
  </si>
  <si>
    <t>Oborový třídník stavebních konstrukcí a prací staveb pozemních komunikací je cenovou soustavou ve smyslu §11 Vyhlášky č.230/2012 Sb. ze dne 25. června 2012</t>
  </si>
  <si>
    <t>Oborový třídník stavebních konstrukcí a prací staveb pozemních komunikací je volně ke stažení na www.tridniky.cz</t>
  </si>
  <si>
    <t>Soupis prací je zpracován do jednotlivých položek</t>
  </si>
  <si>
    <t>Technická specifikace každé jednotlivé položky je součástí třídníku OTSKP</t>
  </si>
  <si>
    <t>Položka zpravidla zahrnuje:</t>
  </si>
  <si>
    <t>dodávku, montáž, staveništní i mimostaveništní dopravu, lešení a podpěrné konstrukce, příplatky a všechny pomocné a doplňující materiály, konstrukce, práce a součásti, které jsou potřebné pro kompletní zhotovení požadovaného díla, části i konstrukce, náklady na stížené podmínky.</t>
  </si>
  <si>
    <t>U zemních prací jsou součástí položky i náklady na pažení, ztížené vykopávky, příplatky za lepivost apod.</t>
  </si>
  <si>
    <t>U odstraňování a u výkopových prací dále uložení na skládku a poplatku za skládku (pokud zadávací dokumentace nestanoví jinak)</t>
  </si>
  <si>
    <t>Pomocné práce, které nejsou trvalou součástí předmětu díla (ale umožňují nebo pomáhají provedení zhotovovacích prací a náklady na jejich provedení) se rozpouštějí nebo zahrnují do cen zhotovovacích prací.</t>
  </si>
  <si>
    <t>Pomocné práce reprezentují vesměs zařízení staveniště a jeho kompletní vybavení, včetně pomocných prací zajišťujících nebo zřizujících pomocné části staveb (např.přístupové cesty, jímky, lešení a pod.).</t>
  </si>
  <si>
    <t>Do zhotovovacích prací se obvykle rozpouštějí také náklady plynoucí ze všeobecných požadavků, vyplývajících ze smlouvy o dílo (pokud zadávací dokumentace nestanoví jinak)</t>
  </si>
  <si>
    <t>Vedle výše uvedených prací může objednatel požadovat na zhotoviteli různé služby, které mají přímou souvislost s realizací stavby. Náklady na tyto služby se oceňují většinou zvlášť.</t>
  </si>
  <si>
    <t xml:space="preserve">náklady na zhotovení a odstranění vzorků, předepsané zkoušky a atesty podle příslušných </t>
  </si>
  <si>
    <t>předpisů potřebných pro prokázání bezchybné funkce díla</t>
  </si>
  <si>
    <t>náklady na ochranu díla až do přejímky</t>
  </si>
  <si>
    <t>trvalý úklid veřejných komunikací znečištěných v průběhu stavby a potřebné doprav.značení.</t>
  </si>
  <si>
    <t>náklady na úhradu specialistů pro provedení zkoušek, které jsou pro provoz díla potřebné.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</si>
</sst>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2"/>
      <name val="Arial CE"/>
      <family val="2"/>
    </font>
    <font>
      <sz val="12"/>
      <name val="format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4" fillId="0" borderId="0">
      <alignment/>
      <protection/>
    </xf>
    <xf numFmtId="0" fontId="2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25" fillId="0" borderId="0" xfId="46" applyFont="1" applyAlignment="1" applyProtection="1">
      <alignment vertical="top"/>
      <protection/>
    </xf>
    <xf numFmtId="0" fontId="24" fillId="0" borderId="0" xfId="46" applyAlignment="1" applyProtection="1">
      <alignment vertical="top" wrapText="1"/>
      <protection/>
    </xf>
    <xf numFmtId="0" fontId="24" fillId="0" borderId="0" xfId="46" applyAlignment="1" applyProtection="1">
      <alignment vertical="top"/>
      <protection/>
    </xf>
    <xf numFmtId="0" fontId="26" fillId="0" borderId="0" xfId="47" applyAlignment="1" applyProtection="1">
      <alignment vertical="top"/>
      <protection/>
    </xf>
    <xf numFmtId="0" fontId="26" fillId="0" borderId="0" xfId="47" applyAlignment="1" applyProtection="1">
      <alignment vertical="top" wrapText="1"/>
      <protection/>
    </xf>
    <xf numFmtId="0" fontId="0" fillId="0" borderId="11" xfId="0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_1" xfId="46"/>
    <cellStyle name="normální_M4B_rozpocet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1114425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057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dniky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B2" sqref="B2"/>
    </sheetView>
  </sheetViews>
  <sheetFormatPr defaultColWidth="11.00390625" defaultRowHeight="12.75"/>
  <cols>
    <col min="1" max="1" width="5.00390625" style="42" customWidth="1"/>
    <col min="2" max="2" width="109.7109375" style="43" customWidth="1"/>
    <col min="3" max="7" width="11.00390625" style="42" customWidth="1"/>
    <col min="8" max="8" width="14.57421875" style="42" customWidth="1"/>
    <col min="9" max="16384" width="11.00390625" style="42" customWidth="1"/>
  </cols>
  <sheetData>
    <row r="1" spans="1:9" ht="15.75">
      <c r="A1" s="39" t="s">
        <v>92</v>
      </c>
      <c r="B1" s="40"/>
      <c r="C1" s="41"/>
      <c r="D1" s="41"/>
      <c r="E1" s="41"/>
      <c r="F1" s="41"/>
      <c r="G1" s="41"/>
      <c r="H1" s="41"/>
      <c r="I1" s="41"/>
    </row>
    <row r="2" ht="15">
      <c r="B2" s="40"/>
    </row>
    <row r="3" ht="25.5">
      <c r="B3" s="40" t="s">
        <v>93</v>
      </c>
    </row>
    <row r="4" ht="25.5">
      <c r="B4" s="40" t="s">
        <v>94</v>
      </c>
    </row>
    <row r="5" ht="15">
      <c r="B5" s="40" t="s">
        <v>95</v>
      </c>
    </row>
    <row r="6" ht="15">
      <c r="B6" s="40" t="s">
        <v>96</v>
      </c>
    </row>
    <row r="7" ht="15">
      <c r="B7" s="40" t="s">
        <v>97</v>
      </c>
    </row>
    <row r="8" ht="15">
      <c r="B8" s="40"/>
    </row>
    <row r="9" ht="15">
      <c r="B9" s="40" t="s">
        <v>98</v>
      </c>
    </row>
    <row r="10" ht="15">
      <c r="B10" s="40"/>
    </row>
    <row r="11" ht="38.25">
      <c r="B11" s="40" t="s">
        <v>99</v>
      </c>
    </row>
    <row r="12" ht="15">
      <c r="B12" s="40"/>
    </row>
    <row r="13" ht="15">
      <c r="B13" s="40" t="s">
        <v>100</v>
      </c>
    </row>
    <row r="14" ht="15">
      <c r="B14" s="40"/>
    </row>
    <row r="15" ht="25.5">
      <c r="B15" s="40" t="s">
        <v>101</v>
      </c>
    </row>
    <row r="16" ht="15">
      <c r="B16" s="40"/>
    </row>
    <row r="17" ht="25.5">
      <c r="B17" s="40" t="s">
        <v>102</v>
      </c>
    </row>
    <row r="18" ht="15">
      <c r="B18" s="40"/>
    </row>
    <row r="19" ht="25.5">
      <c r="B19" s="40" t="s">
        <v>103</v>
      </c>
    </row>
    <row r="20" ht="15">
      <c r="B20" s="40"/>
    </row>
    <row r="21" ht="25.5">
      <c r="B21" s="40" t="s">
        <v>104</v>
      </c>
    </row>
    <row r="22" ht="15">
      <c r="B22" s="40"/>
    </row>
    <row r="23" ht="25.5">
      <c r="B23" s="40" t="s">
        <v>105</v>
      </c>
    </row>
    <row r="24" ht="15">
      <c r="B24" s="40"/>
    </row>
    <row r="25" ht="15">
      <c r="B25" s="40"/>
    </row>
    <row r="26" ht="15">
      <c r="B26" s="40" t="s">
        <v>106</v>
      </c>
    </row>
    <row r="27" ht="15">
      <c r="B27" s="40" t="s">
        <v>107</v>
      </c>
    </row>
    <row r="28" ht="15">
      <c r="B28" s="40"/>
    </row>
    <row r="29" ht="15">
      <c r="B29" s="40" t="s">
        <v>108</v>
      </c>
    </row>
    <row r="30" ht="15">
      <c r="B30" s="40"/>
    </row>
    <row r="31" ht="15">
      <c r="B31" s="40" t="s">
        <v>109</v>
      </c>
    </row>
    <row r="32" ht="15">
      <c r="B32" s="40"/>
    </row>
    <row r="33" ht="15">
      <c r="B33" s="40" t="s">
        <v>110</v>
      </c>
    </row>
    <row r="34" spans="1:9" ht="15">
      <c r="A34" s="41"/>
      <c r="B34" s="40"/>
      <c r="C34" s="41"/>
      <c r="D34" s="41"/>
      <c r="E34" s="41"/>
      <c r="F34" s="41"/>
      <c r="G34" s="41"/>
      <c r="H34" s="41"/>
      <c r="I34" s="41"/>
    </row>
    <row r="35" ht="15">
      <c r="B35" s="40"/>
    </row>
    <row r="36" ht="15">
      <c r="B36" s="40"/>
    </row>
    <row r="37" ht="15">
      <c r="B37" s="40"/>
    </row>
    <row r="38" ht="15">
      <c r="B38" s="40"/>
    </row>
    <row r="39" ht="15">
      <c r="B39" s="40"/>
    </row>
    <row r="40" ht="15">
      <c r="B40" s="40"/>
    </row>
    <row r="41" ht="15">
      <c r="B41" s="40"/>
    </row>
    <row r="42" ht="15">
      <c r="B42" s="40"/>
    </row>
    <row r="43" ht="15">
      <c r="B43" s="40"/>
    </row>
  </sheetData>
  <sheetProtection/>
  <hyperlinks>
    <hyperlink ref="B5" r:id="rId1" display="http://www.tridniky.cz/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B19" sqref="B19"/>
    </sheetView>
  </sheetViews>
  <sheetFormatPr defaultColWidth="9.140625" defaultRowHeight="12.75" customHeight="1"/>
  <cols>
    <col min="1" max="1" width="16.7109375" style="0" customWidth="1"/>
    <col min="2" max="2" width="57.28125" style="0" customWidth="1"/>
    <col min="3" max="5" width="20.7109375" style="0" customWidth="1"/>
  </cols>
  <sheetData>
    <row r="1" spans="1:5" ht="12.75" customHeight="1">
      <c r="A1" s="32"/>
      <c r="B1" s="1"/>
      <c r="C1" s="1"/>
      <c r="D1" s="1"/>
      <c r="E1" s="1"/>
    </row>
    <row r="2" spans="1:5" ht="12.75" customHeight="1">
      <c r="A2" s="32"/>
      <c r="B2" s="33" t="s">
        <v>0</v>
      </c>
      <c r="C2" s="1"/>
      <c r="D2" s="1"/>
      <c r="E2" s="1"/>
    </row>
    <row r="3" spans="1:5" ht="19.5" customHeight="1">
      <c r="A3" s="32"/>
      <c r="B3" s="32"/>
      <c r="C3" s="1"/>
      <c r="D3" s="1"/>
      <c r="E3" s="1"/>
    </row>
    <row r="4" spans="1:5" ht="19.5" customHeight="1">
      <c r="A4" s="1"/>
      <c r="B4" s="34" t="s">
        <v>1</v>
      </c>
      <c r="C4" s="32"/>
      <c r="D4" s="32"/>
      <c r="E4" s="1"/>
    </row>
    <row r="5" spans="1:5" ht="12.75" customHeight="1">
      <c r="A5" s="1"/>
      <c r="B5" s="32" t="s">
        <v>2</v>
      </c>
      <c r="C5" s="32"/>
      <c r="D5" s="32"/>
      <c r="E5" s="1"/>
    </row>
    <row r="6" spans="1:5" ht="12.75" customHeight="1">
      <c r="A6" s="1"/>
      <c r="B6" s="3" t="s">
        <v>3</v>
      </c>
      <c r="C6" s="6">
        <f>SUM(C10:C11)</f>
        <v>0</v>
      </c>
      <c r="D6" s="1"/>
      <c r="E6" s="1"/>
    </row>
    <row r="7" spans="1:5" ht="12.75" customHeight="1">
      <c r="A7" s="1"/>
      <c r="B7" s="3" t="s">
        <v>4</v>
      </c>
      <c r="C7" s="6">
        <f>SUM(E10:E11)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SUM('101'!I3)</f>
        <v>0</v>
      </c>
      <c r="D10" s="16">
        <f>SUM(C10)*0.21</f>
        <v>0</v>
      </c>
      <c r="E10" s="16">
        <f>C10+D10</f>
        <v>0</v>
      </c>
    </row>
    <row r="11" spans="1:5" ht="12.75" customHeight="1">
      <c r="A11" s="15" t="s">
        <v>73</v>
      </c>
      <c r="B11" s="15" t="s">
        <v>74</v>
      </c>
      <c r="C11" s="16">
        <f>SUM('102'!I3)</f>
        <v>0</v>
      </c>
      <c r="D11" s="16">
        <f>SUM(C11)*0.21</f>
        <v>0</v>
      </c>
      <c r="E11" s="16">
        <f>C11+D11</f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0" sqref="E40"/>
    </sheetView>
  </sheetViews>
  <sheetFormatPr defaultColWidth="9.140625" defaultRowHeight="12.75" customHeight="1"/>
  <cols>
    <col min="1" max="1" width="9.140625" style="0" hidden="1" customWidth="1"/>
    <col min="2" max="2" width="9.00390625" style="0" customWidth="1"/>
    <col min="3" max="3" width="10.851562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P2" t="s">
        <v>22</v>
      </c>
    </row>
    <row r="3" spans="1:16" ht="15" customHeight="1">
      <c r="A3" t="s">
        <v>11</v>
      </c>
      <c r="B3" s="9" t="s">
        <v>13</v>
      </c>
      <c r="C3" s="35" t="s">
        <v>14</v>
      </c>
      <c r="D3" s="32"/>
      <c r="E3" s="10" t="s">
        <v>15</v>
      </c>
      <c r="F3" s="1"/>
      <c r="G3" s="8"/>
      <c r="H3" s="7" t="s">
        <v>23</v>
      </c>
      <c r="I3" s="31">
        <f>0+I8+I18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36" t="s">
        <v>23</v>
      </c>
      <c r="D4" s="37"/>
      <c r="E4" s="13" t="s">
        <v>24</v>
      </c>
      <c r="F4" s="5"/>
      <c r="G4" s="5"/>
      <c r="H4" s="14"/>
      <c r="I4" s="14"/>
      <c r="O4" t="s">
        <v>19</v>
      </c>
      <c r="P4" t="s">
        <v>21</v>
      </c>
    </row>
    <row r="5" spans="1:16" ht="12.75" customHeight="1">
      <c r="A5" s="38" t="s">
        <v>25</v>
      </c>
      <c r="B5" s="38" t="s">
        <v>27</v>
      </c>
      <c r="C5" s="38" t="s">
        <v>29</v>
      </c>
      <c r="D5" s="38" t="s">
        <v>30</v>
      </c>
      <c r="E5" s="38" t="s">
        <v>31</v>
      </c>
      <c r="F5" s="38" t="s">
        <v>33</v>
      </c>
      <c r="G5" s="38" t="s">
        <v>35</v>
      </c>
      <c r="H5" s="38" t="s">
        <v>37</v>
      </c>
      <c r="I5" s="38"/>
      <c r="O5" t="s">
        <v>20</v>
      </c>
      <c r="P5" t="s">
        <v>21</v>
      </c>
    </row>
    <row r="6" spans="1:9" ht="12.75" customHeight="1">
      <c r="A6" s="38"/>
      <c r="B6" s="38"/>
      <c r="C6" s="38"/>
      <c r="D6" s="38"/>
      <c r="E6" s="38"/>
      <c r="F6" s="38"/>
      <c r="G6" s="38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21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 customHeight="1">
      <c r="A8" s="14" t="s">
        <v>42</v>
      </c>
      <c r="B8" s="14"/>
      <c r="C8" s="18" t="s">
        <v>28</v>
      </c>
      <c r="D8" s="14"/>
      <c r="E8" s="19" t="s">
        <v>43</v>
      </c>
      <c r="F8" s="14"/>
      <c r="G8" s="14"/>
      <c r="H8" s="14"/>
      <c r="I8" s="20">
        <f>0+I9+I12+I15</f>
        <v>0</v>
      </c>
    </row>
    <row r="9" spans="1:16" ht="12.75" customHeight="1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2785</v>
      </c>
      <c r="H9" s="24"/>
      <c r="I9" s="24">
        <f>ROUND(ROUND(H9,2)*ROUND(G9,2),2)</f>
        <v>0</v>
      </c>
      <c r="O9">
        <f>(I9*21)/100</f>
        <v>0</v>
      </c>
      <c r="P9" t="s">
        <v>21</v>
      </c>
    </row>
    <row r="10" spans="1:5" ht="12.75" customHeight="1">
      <c r="A10" s="25" t="s">
        <v>49</v>
      </c>
      <c r="E10" s="26" t="s">
        <v>50</v>
      </c>
    </row>
    <row r="11" spans="1:5" ht="12.75" customHeight="1">
      <c r="A11" s="44" t="s">
        <v>51</v>
      </c>
      <c r="E11" s="28" t="s">
        <v>46</v>
      </c>
    </row>
    <row r="12" spans="1:16" ht="12.75" customHeight="1">
      <c r="A12" s="17" t="s">
        <v>44</v>
      </c>
      <c r="B12" s="21" t="s">
        <v>21</v>
      </c>
      <c r="C12" s="21" t="s">
        <v>52</v>
      </c>
      <c r="D12" s="17" t="s">
        <v>46</v>
      </c>
      <c r="E12" s="22" t="s">
        <v>53</v>
      </c>
      <c r="F12" s="23" t="s">
        <v>48</v>
      </c>
      <c r="G12" s="24">
        <v>429</v>
      </c>
      <c r="H12" s="24"/>
      <c r="I12" s="24">
        <f>ROUND(ROUND(H12,2)*ROUND(G12,2),2)</f>
        <v>0</v>
      </c>
      <c r="O12">
        <f>(I12*21)/100</f>
        <v>0</v>
      </c>
      <c r="P12" t="s">
        <v>21</v>
      </c>
    </row>
    <row r="13" spans="1:5" ht="12.75" customHeight="1">
      <c r="A13" s="25" t="s">
        <v>49</v>
      </c>
      <c r="E13" s="26" t="s">
        <v>46</v>
      </c>
    </row>
    <row r="14" spans="1:5" ht="12.75" customHeight="1">
      <c r="A14" s="44" t="s">
        <v>51</v>
      </c>
      <c r="E14" s="28" t="s">
        <v>54</v>
      </c>
    </row>
    <row r="15" spans="1:16" ht="12.75" customHeight="1">
      <c r="A15" s="17" t="s">
        <v>44</v>
      </c>
      <c r="B15" s="21" t="s">
        <v>22</v>
      </c>
      <c r="C15" s="21" t="s">
        <v>55</v>
      </c>
      <c r="D15" s="17" t="s">
        <v>46</v>
      </c>
      <c r="E15" s="22" t="s">
        <v>56</v>
      </c>
      <c r="F15" s="23" t="s">
        <v>48</v>
      </c>
      <c r="G15" s="24">
        <v>2785</v>
      </c>
      <c r="H15" s="24"/>
      <c r="I15" s="24">
        <f>ROUND(ROUND(H15,2)*ROUND(G15,2),2)</f>
        <v>0</v>
      </c>
      <c r="O15">
        <f>(I15*21)/100</f>
        <v>0</v>
      </c>
      <c r="P15" t="s">
        <v>21</v>
      </c>
    </row>
    <row r="16" spans="1:5" ht="12.75" customHeight="1">
      <c r="A16" s="25" t="s">
        <v>49</v>
      </c>
      <c r="E16" s="26" t="s">
        <v>57</v>
      </c>
    </row>
    <row r="17" spans="1:5" ht="12.75" customHeight="1">
      <c r="A17" s="27" t="s">
        <v>51</v>
      </c>
      <c r="E17" s="28" t="s">
        <v>46</v>
      </c>
    </row>
    <row r="18" spans="1:9" ht="12.75" customHeight="1">
      <c r="A18" s="5" t="s">
        <v>42</v>
      </c>
      <c r="B18" s="5"/>
      <c r="C18" s="29" t="s">
        <v>34</v>
      </c>
      <c r="D18" s="5"/>
      <c r="E18" s="19" t="s">
        <v>58</v>
      </c>
      <c r="F18" s="5"/>
      <c r="G18" s="5"/>
      <c r="H18" s="5"/>
      <c r="I18" s="30">
        <f>0+I19+I22+I25+I28</f>
        <v>0</v>
      </c>
    </row>
    <row r="19" spans="1:16" ht="12.75" customHeight="1">
      <c r="A19" s="17" t="s">
        <v>44</v>
      </c>
      <c r="B19" s="21" t="s">
        <v>32</v>
      </c>
      <c r="C19" s="21" t="s">
        <v>59</v>
      </c>
      <c r="D19" s="17" t="s">
        <v>46</v>
      </c>
      <c r="E19" s="22" t="s">
        <v>60</v>
      </c>
      <c r="F19" s="23" t="s">
        <v>61</v>
      </c>
      <c r="G19" s="24">
        <v>139.25</v>
      </c>
      <c r="H19" s="24"/>
      <c r="I19" s="24">
        <f>ROUND(ROUND(H19,2)*ROUND(G19,2),2)</f>
        <v>0</v>
      </c>
      <c r="O19">
        <f>(I19*21)/100</f>
        <v>0</v>
      </c>
      <c r="P19" t="s">
        <v>21</v>
      </c>
    </row>
    <row r="20" spans="1:5" ht="12.75" customHeight="1">
      <c r="A20" s="25" t="s">
        <v>49</v>
      </c>
      <c r="E20" s="26" t="s">
        <v>62</v>
      </c>
    </row>
    <row r="21" spans="1:5" ht="12.75" customHeight="1">
      <c r="A21" s="44" t="s">
        <v>51</v>
      </c>
      <c r="E21" s="28" t="s">
        <v>63</v>
      </c>
    </row>
    <row r="22" spans="1:16" ht="12.75" customHeight="1">
      <c r="A22" s="17" t="s">
        <v>44</v>
      </c>
      <c r="B22" s="21" t="s">
        <v>34</v>
      </c>
      <c r="C22" s="21" t="s">
        <v>64</v>
      </c>
      <c r="D22" s="17" t="s">
        <v>46</v>
      </c>
      <c r="E22" s="22" t="s">
        <v>65</v>
      </c>
      <c r="F22" s="23" t="s">
        <v>48</v>
      </c>
      <c r="G22" s="24">
        <v>2785</v>
      </c>
      <c r="H22" s="24"/>
      <c r="I22" s="24">
        <f>ROUND(ROUND(H22,2)*ROUND(G22,2),2)</f>
        <v>0</v>
      </c>
      <c r="O22">
        <f>(I22*21)/100</f>
        <v>0</v>
      </c>
      <c r="P22" t="s">
        <v>21</v>
      </c>
    </row>
    <row r="23" spans="1:5" ht="12.75" customHeight="1">
      <c r="A23" s="25" t="s">
        <v>49</v>
      </c>
      <c r="E23" s="26" t="s">
        <v>46</v>
      </c>
    </row>
    <row r="24" spans="1:5" ht="12.75" customHeight="1">
      <c r="A24" s="44" t="s">
        <v>51</v>
      </c>
      <c r="E24" s="28" t="s">
        <v>46</v>
      </c>
    </row>
    <row r="25" spans="1:16" ht="12.75" customHeight="1">
      <c r="A25" s="17" t="s">
        <v>44</v>
      </c>
      <c r="B25" s="21" t="s">
        <v>36</v>
      </c>
      <c r="C25" s="21" t="s">
        <v>66</v>
      </c>
      <c r="D25" s="17" t="s">
        <v>67</v>
      </c>
      <c r="E25" s="22" t="s">
        <v>68</v>
      </c>
      <c r="F25" s="23" t="s">
        <v>48</v>
      </c>
      <c r="G25" s="24">
        <v>2785</v>
      </c>
      <c r="H25" s="24"/>
      <c r="I25" s="24">
        <f>ROUND(ROUND(H25,2)*ROUND(G25,2),2)</f>
        <v>0</v>
      </c>
      <c r="O25">
        <f>(I25*21)/100</f>
        <v>0</v>
      </c>
      <c r="P25" t="s">
        <v>21</v>
      </c>
    </row>
    <row r="26" spans="1:5" ht="12.75" customHeight="1">
      <c r="A26" s="25" t="s">
        <v>49</v>
      </c>
      <c r="E26" s="26" t="s">
        <v>69</v>
      </c>
    </row>
    <row r="27" spans="1:5" ht="12.75" customHeight="1">
      <c r="A27" s="44" t="s">
        <v>51</v>
      </c>
      <c r="E27" s="28" t="s">
        <v>46</v>
      </c>
    </row>
    <row r="28" spans="1:16" ht="12.75" customHeight="1">
      <c r="A28" s="17" t="s">
        <v>44</v>
      </c>
      <c r="B28" s="21" t="s">
        <v>70</v>
      </c>
      <c r="C28" s="21" t="s">
        <v>66</v>
      </c>
      <c r="D28" s="17" t="s">
        <v>71</v>
      </c>
      <c r="E28" s="22" t="s">
        <v>68</v>
      </c>
      <c r="F28" s="23" t="s">
        <v>48</v>
      </c>
      <c r="G28" s="24">
        <v>2785</v>
      </c>
      <c r="H28" s="24"/>
      <c r="I28" s="24">
        <f>ROUND(ROUND(H28,2)*ROUND(G28,2),2)</f>
        <v>0</v>
      </c>
      <c r="O28">
        <f>(I28*21)/100</f>
        <v>0</v>
      </c>
      <c r="P28" t="s">
        <v>21</v>
      </c>
    </row>
    <row r="29" spans="1:5" ht="12.75" customHeight="1">
      <c r="A29" s="25" t="s">
        <v>49</v>
      </c>
      <c r="E29" s="26" t="s">
        <v>72</v>
      </c>
    </row>
    <row r="30" spans="1:5" ht="12.75" customHeight="1">
      <c r="A30" s="27" t="s">
        <v>51</v>
      </c>
      <c r="E30" s="28" t="s">
        <v>46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pane ySplit="1" topLeftCell="A2" activePane="bottomLeft" state="frozen"/>
      <selection pane="topLeft" activeCell="E40" sqref="E40"/>
      <selection pane="bottomLeft" activeCell="E40" sqref="E40"/>
    </sheetView>
  </sheetViews>
  <sheetFormatPr defaultColWidth="9.140625" defaultRowHeight="12.75" customHeight="1"/>
  <cols>
    <col min="1" max="1" width="9.140625" style="0" hidden="1" customWidth="1"/>
    <col min="2" max="2" width="9.00390625" style="0" customWidth="1"/>
    <col min="3" max="3" width="10.851562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P2" t="s">
        <v>22</v>
      </c>
    </row>
    <row r="3" spans="1:16" ht="15" customHeight="1">
      <c r="A3" t="s">
        <v>11</v>
      </c>
      <c r="B3" s="9" t="s">
        <v>13</v>
      </c>
      <c r="C3" s="35" t="s">
        <v>14</v>
      </c>
      <c r="D3" s="32"/>
      <c r="E3" s="10" t="s">
        <v>15</v>
      </c>
      <c r="F3" s="1"/>
      <c r="G3" s="8"/>
      <c r="H3" s="7" t="s">
        <v>73</v>
      </c>
      <c r="I3" s="31">
        <f>0+I8+I15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36" t="s">
        <v>73</v>
      </c>
      <c r="D4" s="37"/>
      <c r="E4" s="13" t="s">
        <v>74</v>
      </c>
      <c r="F4" s="5"/>
      <c r="G4" s="5"/>
      <c r="H4" s="14"/>
      <c r="I4" s="14"/>
      <c r="O4" t="s">
        <v>19</v>
      </c>
      <c r="P4" t="s">
        <v>21</v>
      </c>
    </row>
    <row r="5" spans="1:16" ht="12.75" customHeight="1">
      <c r="A5" s="38" t="s">
        <v>25</v>
      </c>
      <c r="B5" s="38" t="s">
        <v>27</v>
      </c>
      <c r="C5" s="38" t="s">
        <v>29</v>
      </c>
      <c r="D5" s="38" t="s">
        <v>30</v>
      </c>
      <c r="E5" s="38" t="s">
        <v>31</v>
      </c>
      <c r="F5" s="38" t="s">
        <v>33</v>
      </c>
      <c r="G5" s="38" t="s">
        <v>35</v>
      </c>
      <c r="H5" s="38" t="s">
        <v>37</v>
      </c>
      <c r="I5" s="38"/>
      <c r="O5" t="s">
        <v>20</v>
      </c>
      <c r="P5" t="s">
        <v>21</v>
      </c>
    </row>
    <row r="6" spans="1:9" ht="12.75" customHeight="1">
      <c r="A6" s="38"/>
      <c r="B6" s="38"/>
      <c r="C6" s="38"/>
      <c r="D6" s="38"/>
      <c r="E6" s="38"/>
      <c r="F6" s="38"/>
      <c r="G6" s="38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21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9" ht="12.75" customHeight="1">
      <c r="A8" s="14" t="s">
        <v>42</v>
      </c>
      <c r="B8" s="14"/>
      <c r="C8" s="18" t="s">
        <v>28</v>
      </c>
      <c r="D8" s="14"/>
      <c r="E8" s="19" t="s">
        <v>43</v>
      </c>
      <c r="F8" s="14"/>
      <c r="G8" s="14"/>
      <c r="H8" s="14"/>
      <c r="I8" s="20">
        <f>0+I9+I12</f>
        <v>0</v>
      </c>
    </row>
    <row r="9" spans="1:16" ht="12.75" customHeight="1">
      <c r="A9" s="17" t="s">
        <v>44</v>
      </c>
      <c r="B9" s="21" t="s">
        <v>28</v>
      </c>
      <c r="C9" s="21" t="s">
        <v>75</v>
      </c>
      <c r="D9" s="17" t="s">
        <v>46</v>
      </c>
      <c r="E9" s="22" t="s">
        <v>76</v>
      </c>
      <c r="F9" s="23" t="s">
        <v>48</v>
      </c>
      <c r="G9" s="24">
        <v>2013</v>
      </c>
      <c r="H9" s="24"/>
      <c r="I9" s="24">
        <f>ROUND(ROUND(H9,2)*ROUND(G9,2),2)</f>
        <v>0</v>
      </c>
      <c r="O9">
        <f>(I9*21)/100</f>
        <v>0</v>
      </c>
      <c r="P9" t="s">
        <v>21</v>
      </c>
    </row>
    <row r="10" spans="1:5" ht="12.75" customHeight="1">
      <c r="A10" s="25" t="s">
        <v>49</v>
      </c>
      <c r="E10" s="26" t="s">
        <v>77</v>
      </c>
    </row>
    <row r="11" spans="1:5" ht="12.75" customHeight="1">
      <c r="A11" s="44" t="s">
        <v>51</v>
      </c>
      <c r="E11" s="28" t="s">
        <v>46</v>
      </c>
    </row>
    <row r="12" spans="1:16" ht="12.75" customHeight="1">
      <c r="A12" s="17" t="s">
        <v>44</v>
      </c>
      <c r="B12" s="21" t="s">
        <v>21</v>
      </c>
      <c r="C12" s="21" t="s">
        <v>52</v>
      </c>
      <c r="D12" s="17" t="s">
        <v>46</v>
      </c>
      <c r="E12" s="22" t="s">
        <v>53</v>
      </c>
      <c r="F12" s="23" t="s">
        <v>48</v>
      </c>
      <c r="G12" s="24">
        <v>285</v>
      </c>
      <c r="H12" s="24"/>
      <c r="I12" s="24">
        <f>ROUND(ROUND(H12,2)*ROUND(G12,2),2)</f>
        <v>0</v>
      </c>
      <c r="O12">
        <f>(I12*21)/100</f>
        <v>0</v>
      </c>
      <c r="P12" t="s">
        <v>21</v>
      </c>
    </row>
    <row r="13" spans="1:5" ht="12.75" customHeight="1">
      <c r="A13" s="25" t="s">
        <v>49</v>
      </c>
      <c r="E13" s="26" t="s">
        <v>46</v>
      </c>
    </row>
    <row r="14" spans="1:5" ht="12.75" customHeight="1">
      <c r="A14" s="27" t="s">
        <v>51</v>
      </c>
      <c r="E14" s="28" t="s">
        <v>78</v>
      </c>
    </row>
    <row r="15" spans="1:9" ht="12.75" customHeight="1">
      <c r="A15" s="5" t="s">
        <v>42</v>
      </c>
      <c r="B15" s="5"/>
      <c r="C15" s="29" t="s">
        <v>34</v>
      </c>
      <c r="D15" s="5"/>
      <c r="E15" s="19" t="s">
        <v>58</v>
      </c>
      <c r="F15" s="5"/>
      <c r="G15" s="5"/>
      <c r="H15" s="5"/>
      <c r="I15" s="30">
        <f>0+I16+I19+I22+I25</f>
        <v>0</v>
      </c>
    </row>
    <row r="16" spans="1:16" ht="12.75" customHeight="1">
      <c r="A16" s="17" t="s">
        <v>44</v>
      </c>
      <c r="B16" s="21" t="s">
        <v>22</v>
      </c>
      <c r="C16" s="21" t="s">
        <v>79</v>
      </c>
      <c r="D16" s="17" t="s">
        <v>46</v>
      </c>
      <c r="E16" s="22" t="s">
        <v>80</v>
      </c>
      <c r="F16" s="23" t="s">
        <v>61</v>
      </c>
      <c r="G16" s="24">
        <v>14.25</v>
      </c>
      <c r="H16" s="24"/>
      <c r="I16" s="24">
        <f>ROUND(ROUND(H16,2)*ROUND(G16,2),2)</f>
        <v>0</v>
      </c>
      <c r="O16">
        <f>(I16*21)/100</f>
        <v>0</v>
      </c>
      <c r="P16" t="s">
        <v>21</v>
      </c>
    </row>
    <row r="17" spans="1:5" ht="12.75" customHeight="1">
      <c r="A17" s="25" t="s">
        <v>49</v>
      </c>
      <c r="E17" s="26" t="s">
        <v>81</v>
      </c>
    </row>
    <row r="18" spans="1:5" ht="12.75" customHeight="1">
      <c r="A18" s="44" t="s">
        <v>51</v>
      </c>
      <c r="E18" s="28" t="s">
        <v>82</v>
      </c>
    </row>
    <row r="19" spans="1:16" ht="12.75" customHeight="1">
      <c r="A19" s="17" t="s">
        <v>44</v>
      </c>
      <c r="B19" s="21" t="s">
        <v>32</v>
      </c>
      <c r="C19" s="21" t="s">
        <v>83</v>
      </c>
      <c r="D19" s="17" t="s">
        <v>46</v>
      </c>
      <c r="E19" s="22" t="s">
        <v>84</v>
      </c>
      <c r="F19" s="23" t="s">
        <v>48</v>
      </c>
      <c r="G19" s="24">
        <v>2013</v>
      </c>
      <c r="H19" s="24"/>
      <c r="I19" s="24">
        <f>ROUND(ROUND(H19,2)*ROUND(G19,2),2)</f>
        <v>0</v>
      </c>
      <c r="O19">
        <f>(I19*21)/100</f>
        <v>0</v>
      </c>
      <c r="P19" t="s">
        <v>21</v>
      </c>
    </row>
    <row r="20" spans="1:5" ht="12.75" customHeight="1">
      <c r="A20" s="25" t="s">
        <v>49</v>
      </c>
      <c r="E20" s="26" t="s">
        <v>46</v>
      </c>
    </row>
    <row r="21" spans="1:5" ht="12.75" customHeight="1">
      <c r="A21" s="44" t="s">
        <v>51</v>
      </c>
      <c r="E21" s="28" t="s">
        <v>46</v>
      </c>
    </row>
    <row r="22" spans="1:16" ht="12.75" customHeight="1">
      <c r="A22" s="17" t="s">
        <v>44</v>
      </c>
      <c r="B22" s="21" t="s">
        <v>34</v>
      </c>
      <c r="C22" s="21" t="s">
        <v>85</v>
      </c>
      <c r="D22" s="17" t="s">
        <v>86</v>
      </c>
      <c r="E22" s="22" t="s">
        <v>87</v>
      </c>
      <c r="F22" s="23" t="s">
        <v>61</v>
      </c>
      <c r="G22" s="24">
        <v>120.78</v>
      </c>
      <c r="H22" s="24"/>
      <c r="I22" s="24">
        <f>ROUND(ROUND(H22,2)*ROUND(G22,2),2)</f>
        <v>0</v>
      </c>
      <c r="O22">
        <f>(I22*21)/100</f>
        <v>0</v>
      </c>
      <c r="P22" t="s">
        <v>21</v>
      </c>
    </row>
    <row r="23" spans="1:5" ht="12.75" customHeight="1">
      <c r="A23" s="25" t="s">
        <v>49</v>
      </c>
      <c r="E23" s="26" t="s">
        <v>88</v>
      </c>
    </row>
    <row r="24" spans="1:5" ht="12.75" customHeight="1">
      <c r="A24" s="44" t="s">
        <v>51</v>
      </c>
      <c r="E24" s="28" t="s">
        <v>89</v>
      </c>
    </row>
    <row r="25" spans="1:16" ht="12.75" customHeight="1">
      <c r="A25" s="17" t="s">
        <v>44</v>
      </c>
      <c r="B25" s="21" t="s">
        <v>36</v>
      </c>
      <c r="C25" s="21" t="s">
        <v>85</v>
      </c>
      <c r="D25" s="17" t="s">
        <v>90</v>
      </c>
      <c r="E25" s="22" t="s">
        <v>87</v>
      </c>
      <c r="F25" s="23" t="s">
        <v>61</v>
      </c>
      <c r="G25" s="24">
        <v>7</v>
      </c>
      <c r="H25" s="24"/>
      <c r="I25" s="24">
        <f>ROUND(ROUND(H25,2)*ROUND(G25,2),2)</f>
        <v>0</v>
      </c>
      <c r="O25">
        <f>(I25*21)/100</f>
        <v>0</v>
      </c>
      <c r="P25" t="s">
        <v>21</v>
      </c>
    </row>
    <row r="26" spans="1:5" ht="12.75" customHeight="1">
      <c r="A26" s="25" t="s">
        <v>49</v>
      </c>
      <c r="E26" s="26" t="s">
        <v>91</v>
      </c>
    </row>
    <row r="27" spans="1:5" ht="12.75" customHeight="1">
      <c r="A27" s="27" t="s">
        <v>51</v>
      </c>
      <c r="E27" s="28" t="s">
        <v>46</v>
      </c>
    </row>
  </sheetData>
  <sheetProtection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Katerina Vasickova</cp:lastModifiedBy>
  <cp:lastPrinted>2016-12-15T11:32:38Z</cp:lastPrinted>
  <dcterms:created xsi:type="dcterms:W3CDTF">2016-12-15T11:32:54Z</dcterms:created>
  <dcterms:modified xsi:type="dcterms:W3CDTF">2016-12-15T11:34:33Z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